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 полугодие 2014" sheetId="1" r:id="rId1"/>
  </sheets>
  <calcPr calcId="125725"/>
</workbook>
</file>

<file path=xl/calcChain.xml><?xml version="1.0" encoding="utf-8"?>
<calcChain xmlns="http://schemas.openxmlformats.org/spreadsheetml/2006/main">
  <c r="E77" i="1"/>
  <c r="E76"/>
  <c r="E75"/>
  <c r="E74"/>
  <c r="E73"/>
  <c r="E72"/>
  <c r="E71"/>
  <c r="E70"/>
  <c r="F69"/>
  <c r="D69"/>
  <c r="E69" s="1"/>
  <c r="E68"/>
  <c r="E67"/>
  <c r="E66"/>
  <c r="F65"/>
  <c r="E65"/>
  <c r="D65"/>
  <c r="E64"/>
  <c r="E63"/>
  <c r="E62"/>
  <c r="E61"/>
  <c r="E60"/>
  <c r="E59"/>
  <c r="E58"/>
  <c r="F57"/>
  <c r="D57"/>
  <c r="E57" s="1"/>
  <c r="E56"/>
  <c r="E55"/>
  <c r="E54"/>
  <c r="E53"/>
  <c r="E52"/>
  <c r="E51"/>
  <c r="F50"/>
  <c r="F78" s="1"/>
  <c r="E50"/>
  <c r="D50"/>
  <c r="D78" s="1"/>
  <c r="E78" s="1"/>
  <c r="E49"/>
  <c r="E48"/>
  <c r="E47"/>
  <c r="E46"/>
  <c r="E45"/>
  <c r="E44"/>
  <c r="E43"/>
  <c r="E41"/>
  <c r="E40"/>
  <c r="E39"/>
  <c r="E38"/>
  <c r="E37"/>
  <c r="E36"/>
  <c r="E35"/>
  <c r="E34"/>
  <c r="E33"/>
  <c r="E32"/>
  <c r="E31"/>
  <c r="D31"/>
  <c r="E30"/>
  <c r="E29"/>
  <c r="E28"/>
  <c r="E27"/>
  <c r="E26"/>
  <c r="F25"/>
  <c r="F42" s="1"/>
  <c r="F79" s="1"/>
  <c r="F5" s="1"/>
  <c r="F8" s="1"/>
  <c r="E25"/>
  <c r="E24"/>
  <c r="E23"/>
  <c r="E22"/>
  <c r="D22"/>
  <c r="E21"/>
  <c r="E20"/>
  <c r="E19"/>
  <c r="E18"/>
  <c r="E17"/>
  <c r="E16"/>
  <c r="E15"/>
  <c r="E14"/>
  <c r="D14"/>
  <c r="D42" s="1"/>
  <c r="E13"/>
  <c r="E12"/>
  <c r="E11"/>
  <c r="E8"/>
  <c r="D8"/>
  <c r="E6"/>
  <c r="E5"/>
  <c r="D79" l="1"/>
  <c r="E79" s="1"/>
  <c r="E42"/>
</calcChain>
</file>

<file path=xl/sharedStrings.xml><?xml version="1.0" encoding="utf-8"?>
<sst xmlns="http://schemas.openxmlformats.org/spreadsheetml/2006/main" count="153" uniqueCount="82">
  <si>
    <t>№ пп</t>
  </si>
  <si>
    <t>Наименование статей</t>
  </si>
  <si>
    <t>Ед.изм.</t>
  </si>
  <si>
    <t>План на 2014 г.</t>
  </si>
  <si>
    <t>План на 1 полугодие 2014 г.</t>
  </si>
  <si>
    <t>Факт за 1 полугодие 2014 г.</t>
  </si>
  <si>
    <t>ДОХОДЫ</t>
  </si>
  <si>
    <t>Техническое обслуживание</t>
  </si>
  <si>
    <t>тыс.руб.</t>
  </si>
  <si>
    <t>Жилая площадь</t>
  </si>
  <si>
    <t>м2</t>
  </si>
  <si>
    <t>Тариф на 1 м2</t>
  </si>
  <si>
    <t>руб.</t>
  </si>
  <si>
    <t>ИТОГО по доходам</t>
  </si>
  <si>
    <t>РАСХОДЫ</t>
  </si>
  <si>
    <t>Раздел 1"Управление"</t>
  </si>
  <si>
    <t>Заработная плата аппарата управления</t>
  </si>
  <si>
    <t>Налог на ФОТ 20,2%</t>
  </si>
  <si>
    <t>Юридические услуги (Юрист)</t>
  </si>
  <si>
    <t>Налог на ФОТ 20,%</t>
  </si>
  <si>
    <t>Оплата ответственному по лифтам (согласно договора)</t>
  </si>
  <si>
    <t>Аренда помещений</t>
  </si>
  <si>
    <t xml:space="preserve">Канцтовары </t>
  </si>
  <si>
    <t>Разъезды по городу</t>
  </si>
  <si>
    <t>Аттестация и обучение персонала</t>
  </si>
  <si>
    <t>Антивирусная программа</t>
  </si>
  <si>
    <t>Услуги банка (ведение счета, инкасация, комиссия за платежи жителей через банк, автоплатеж)</t>
  </si>
  <si>
    <t>ТО кассового аппарата (ежегодное приобретение ЭКЛЗ)</t>
  </si>
  <si>
    <t>Ежегодное приобретение ЭКЛЗ (для кассового аппарата)</t>
  </si>
  <si>
    <r>
      <t xml:space="preserve">Расходы на проведение собраний </t>
    </r>
    <r>
      <rPr>
        <i/>
        <sz val="8"/>
        <rFont val="Arial Cyr"/>
        <family val="2"/>
        <charset val="204"/>
      </rPr>
      <t>(аренда зала, печатная прод-я)</t>
    </r>
  </si>
  <si>
    <t>Оплата за телефон</t>
  </si>
  <si>
    <t>Оплата за Интернет</t>
  </si>
  <si>
    <t>Электронная почта (Контур Экстерн)</t>
  </si>
  <si>
    <t>Заправка картриджей принтеров и копировального аппарата</t>
  </si>
  <si>
    <t>Обслуживание локально вычислительных сетей (ЛВС)</t>
  </si>
  <si>
    <t xml:space="preserve">Обслуживание программы 1С:Бухгалтерия, 1С:Зарплата </t>
  </si>
  <si>
    <t>Обслуживание программы 1С:Квартплата</t>
  </si>
  <si>
    <t>Консультант Плюс</t>
  </si>
  <si>
    <t>Изготовление справок БТИ</t>
  </si>
  <si>
    <t>Изготовление техпаспортов на жилые дома (по смете БТИ)</t>
  </si>
  <si>
    <t>Услуги нотариуса</t>
  </si>
  <si>
    <t>Почтовые расходы</t>
  </si>
  <si>
    <t>Налог на экологию</t>
  </si>
  <si>
    <t>Налог на УСНО</t>
  </si>
  <si>
    <t>Расходы на оплату больничных листов</t>
  </si>
  <si>
    <t>Итого по разделу 1</t>
  </si>
  <si>
    <t>Раздел 2 "Содержание и обслуживание общего имущества"</t>
  </si>
  <si>
    <t>Заработная плата обслуживающего персонала</t>
  </si>
  <si>
    <t>ВДПО (вентканалы)</t>
  </si>
  <si>
    <t>Освидетельствование лифтов</t>
  </si>
  <si>
    <t>Страхование особоопасных объектов (лифты)</t>
  </si>
  <si>
    <t>Дератизация, дезинсекция</t>
  </si>
  <si>
    <t>Текущий ремонт общестроительный</t>
  </si>
  <si>
    <t>ремонт кровли</t>
  </si>
  <si>
    <t>ремонт подъездов</t>
  </si>
  <si>
    <t>заделка швов</t>
  </si>
  <si>
    <t>ямочный ремонт асфальтового покрытия</t>
  </si>
  <si>
    <t>мелкие ремонтные работы</t>
  </si>
  <si>
    <t>Текущий ремонт сантехнический</t>
  </si>
  <si>
    <t>Электро-монтажные работы</t>
  </si>
  <si>
    <t>испытание электрообрудования на подстанциях  ВРУ на жилых домах</t>
  </si>
  <si>
    <t>испытание диэлектрический средств защиты</t>
  </si>
  <si>
    <t>Текущий ремонт электротехнический</t>
  </si>
  <si>
    <t>Содержание  домов (хоз. инвентарь, инструменты, моющие и пр.)</t>
  </si>
  <si>
    <t>Приобретение спецодежды</t>
  </si>
  <si>
    <t>Промывка системы отопления, ГВС, ХВС (подготовка к зиме)</t>
  </si>
  <si>
    <t>Благоустройство дворовой территории</t>
  </si>
  <si>
    <t>покраска малых форм, побелка деревьев</t>
  </si>
  <si>
    <t>высадка цветов в вазоны</t>
  </si>
  <si>
    <t>Вознаграждение председателю  ( по итогам года)</t>
  </si>
  <si>
    <t>Предоставление спецтехники</t>
  </si>
  <si>
    <t>песок</t>
  </si>
  <si>
    <t>вышка (дворовое освещение)</t>
  </si>
  <si>
    <t>расчистка снега на проезжей части</t>
  </si>
  <si>
    <t>Установка противопожарных дверей</t>
  </si>
  <si>
    <t>Приборы учета тепловой энергии</t>
  </si>
  <si>
    <t>Проограммирование тарификации счетчиков эл. энергии</t>
  </si>
  <si>
    <t>Промывка системы канализации</t>
  </si>
  <si>
    <t>Непредвиденные расходы</t>
  </si>
  <si>
    <t>Итого по разделу 2</t>
  </si>
  <si>
    <t>ИТОГО по расходам</t>
  </si>
  <si>
    <t xml:space="preserve">Смета  доходов и расходов ТСЖ ВСК "На Таращанцев"  за  2014 год            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</si>
</sst>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Arial Cyr"/>
      <family val="2"/>
      <charset val="204"/>
    </font>
    <font>
      <i/>
      <sz val="12"/>
      <name val="Times New Roman"/>
      <family val="1"/>
      <charset val="1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/>
    </xf>
    <xf numFmtId="1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49" fontId="5" fillId="0" borderId="5" xfId="0" applyNumberFormat="1" applyFont="1" applyBorder="1"/>
    <xf numFmtId="4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0" fontId="7" fillId="0" borderId="0" xfId="0" applyFont="1"/>
    <xf numFmtId="49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2" fontId="8" fillId="0" borderId="1" xfId="0" applyNumberFormat="1" applyFont="1" applyFill="1" applyBorder="1"/>
    <xf numFmtId="0" fontId="8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top"/>
    </xf>
    <xf numFmtId="2" fontId="8" fillId="0" borderId="1" xfId="0" applyNumberFormat="1" applyFont="1" applyFill="1" applyBorder="1" applyAlignment="1">
      <alignment vertical="top"/>
    </xf>
    <xf numFmtId="49" fontId="5" fillId="0" borderId="5" xfId="0" applyNumberFormat="1" applyFont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49" fontId="5" fillId="0" borderId="5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Normal="100" workbookViewId="0">
      <selection sqref="A1:F1"/>
    </sheetView>
  </sheetViews>
  <sheetFormatPr defaultColWidth="9" defaultRowHeight="15.75"/>
  <cols>
    <col min="1" max="1" width="7.140625" style="76" customWidth="1"/>
    <col min="2" max="2" width="66.7109375" style="2" customWidth="1"/>
    <col min="3" max="3" width="11.28515625" style="76" customWidth="1"/>
    <col min="4" max="4" width="16" style="76" customWidth="1"/>
    <col min="5" max="5" width="18.7109375" style="76" customWidth="1"/>
    <col min="6" max="6" width="15.7109375" style="77" customWidth="1"/>
    <col min="7" max="7" width="2.7109375" style="2" customWidth="1"/>
    <col min="8" max="16384" width="9" style="2"/>
  </cols>
  <sheetData>
    <row r="1" spans="1:9" ht="30" customHeight="1">
      <c r="A1" s="1" t="s">
        <v>81</v>
      </c>
      <c r="B1" s="1"/>
      <c r="C1" s="1"/>
      <c r="D1" s="1"/>
      <c r="E1" s="1"/>
      <c r="F1" s="1"/>
    </row>
    <row r="2" spans="1:9" ht="21.75" customHeight="1">
      <c r="A2" s="3"/>
      <c r="B2" s="3"/>
      <c r="C2" s="3"/>
      <c r="D2" s="3"/>
      <c r="E2" s="3"/>
      <c r="F2" s="3"/>
    </row>
    <row r="3" spans="1:9" s="5" customFormat="1" ht="47.2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9" s="11" customFormat="1" ht="18.75" customHeight="1">
      <c r="A4" s="6"/>
      <c r="B4" s="7" t="s">
        <v>6</v>
      </c>
      <c r="C4" s="8"/>
      <c r="D4" s="9"/>
      <c r="E4" s="10"/>
      <c r="F4" s="10"/>
    </row>
    <row r="5" spans="1:9">
      <c r="A5" s="12">
        <v>1</v>
      </c>
      <c r="B5" s="13" t="s">
        <v>7</v>
      </c>
      <c r="C5" s="14" t="s">
        <v>8</v>
      </c>
      <c r="D5" s="15">
        <v>7479.3</v>
      </c>
      <c r="E5" s="15">
        <f>D5/2</f>
        <v>3739.65</v>
      </c>
      <c r="F5" s="15">
        <f>F79</f>
        <v>3278.6359999999995</v>
      </c>
      <c r="H5" s="11"/>
      <c r="I5" s="11"/>
    </row>
    <row r="6" spans="1:9">
      <c r="A6" s="12">
        <v>2</v>
      </c>
      <c r="B6" s="13" t="s">
        <v>9</v>
      </c>
      <c r="C6" s="14" t="s">
        <v>10</v>
      </c>
      <c r="D6" s="15">
        <v>45099.5</v>
      </c>
      <c r="E6" s="15">
        <f>F6</f>
        <v>45099.5</v>
      </c>
      <c r="F6" s="15">
        <v>45099.5</v>
      </c>
    </row>
    <row r="7" spans="1:9">
      <c r="A7" s="12">
        <v>3</v>
      </c>
      <c r="B7" s="13" t="s">
        <v>11</v>
      </c>
      <c r="C7" s="14" t="s">
        <v>12</v>
      </c>
      <c r="D7" s="15">
        <v>13.82</v>
      </c>
      <c r="E7" s="15">
        <v>13.82</v>
      </c>
      <c r="F7" s="15">
        <v>13.82</v>
      </c>
    </row>
    <row r="8" spans="1:9" s="21" customFormat="1" ht="19.5" customHeight="1">
      <c r="A8" s="16"/>
      <c r="B8" s="17" t="s">
        <v>13</v>
      </c>
      <c r="C8" s="18" t="s">
        <v>8</v>
      </c>
      <c r="D8" s="19">
        <f>D5</f>
        <v>7479.3</v>
      </c>
      <c r="E8" s="20">
        <f>D8/2</f>
        <v>3739.65</v>
      </c>
      <c r="F8" s="19">
        <f>F5</f>
        <v>3278.6359999999995</v>
      </c>
    </row>
    <row r="9" spans="1:9" s="11" customFormat="1" ht="18.75" customHeight="1">
      <c r="A9" s="22"/>
      <c r="B9" s="23" t="s">
        <v>14</v>
      </c>
      <c r="C9" s="24"/>
      <c r="D9" s="25"/>
      <c r="E9" s="26"/>
      <c r="F9" s="26"/>
    </row>
    <row r="10" spans="1:9" ht="15.75" customHeight="1">
      <c r="A10" s="12"/>
      <c r="B10" s="27" t="s">
        <v>15</v>
      </c>
      <c r="C10" s="14"/>
      <c r="D10" s="28"/>
      <c r="E10" s="15"/>
      <c r="F10" s="15"/>
    </row>
    <row r="11" spans="1:9">
      <c r="A11" s="12">
        <v>1</v>
      </c>
      <c r="B11" s="13" t="s">
        <v>16</v>
      </c>
      <c r="C11" s="14" t="s">
        <v>8</v>
      </c>
      <c r="D11" s="15">
        <v>1353.46</v>
      </c>
      <c r="E11" s="15">
        <f t="shared" ref="E11:E74" si="0">D11/2</f>
        <v>676.73</v>
      </c>
      <c r="F11" s="15">
        <v>612.79999999999995</v>
      </c>
    </row>
    <row r="12" spans="1:9">
      <c r="A12" s="12">
        <v>2</v>
      </c>
      <c r="B12" s="13" t="s">
        <v>17</v>
      </c>
      <c r="C12" s="14" t="s">
        <v>8</v>
      </c>
      <c r="D12" s="15">
        <v>273.39999999999998</v>
      </c>
      <c r="E12" s="15">
        <f t="shared" si="0"/>
        <v>136.69999999999999</v>
      </c>
      <c r="F12" s="15">
        <v>123.78</v>
      </c>
    </row>
    <row r="13" spans="1:9">
      <c r="A13" s="12">
        <v>3</v>
      </c>
      <c r="B13" s="13" t="s">
        <v>18</v>
      </c>
      <c r="C13" s="29" t="s">
        <v>8</v>
      </c>
      <c r="D13" s="30">
        <v>180</v>
      </c>
      <c r="E13" s="15">
        <f t="shared" si="0"/>
        <v>90</v>
      </c>
      <c r="F13" s="15">
        <v>90</v>
      </c>
    </row>
    <row r="14" spans="1:9">
      <c r="A14" s="12">
        <v>2</v>
      </c>
      <c r="B14" s="13" t="s">
        <v>19</v>
      </c>
      <c r="C14" s="14" t="s">
        <v>8</v>
      </c>
      <c r="D14" s="30">
        <f>D13*20%</f>
        <v>36</v>
      </c>
      <c r="E14" s="15">
        <f t="shared" si="0"/>
        <v>18</v>
      </c>
      <c r="F14" s="15">
        <v>18</v>
      </c>
    </row>
    <row r="15" spans="1:9">
      <c r="A15" s="12">
        <v>4</v>
      </c>
      <c r="B15" s="31" t="s">
        <v>20</v>
      </c>
      <c r="C15" s="29" t="s">
        <v>8</v>
      </c>
      <c r="D15" s="32">
        <v>13.8</v>
      </c>
      <c r="E15" s="15">
        <f t="shared" si="0"/>
        <v>6.9</v>
      </c>
      <c r="F15" s="33">
        <v>6.9</v>
      </c>
    </row>
    <row r="16" spans="1:9">
      <c r="A16" s="12">
        <v>2</v>
      </c>
      <c r="B16" s="13" t="s">
        <v>19</v>
      </c>
      <c r="C16" s="14" t="s">
        <v>8</v>
      </c>
      <c r="D16" s="32">
        <v>2.76</v>
      </c>
      <c r="E16" s="15">
        <f t="shared" si="0"/>
        <v>1.38</v>
      </c>
      <c r="F16" s="15">
        <v>1.38</v>
      </c>
    </row>
    <row r="17" spans="1:6">
      <c r="A17" s="12">
        <v>5</v>
      </c>
      <c r="B17" s="13" t="s">
        <v>21</v>
      </c>
      <c r="C17" s="14" t="s">
        <v>8</v>
      </c>
      <c r="D17" s="34">
        <v>136.80000000000001</v>
      </c>
      <c r="E17" s="15">
        <f t="shared" si="0"/>
        <v>68.400000000000006</v>
      </c>
      <c r="F17" s="15">
        <v>68.400000000000006</v>
      </c>
    </row>
    <row r="18" spans="1:6">
      <c r="A18" s="12">
        <v>6</v>
      </c>
      <c r="B18" s="13" t="s">
        <v>22</v>
      </c>
      <c r="C18" s="14" t="s">
        <v>8</v>
      </c>
      <c r="D18" s="34">
        <v>23</v>
      </c>
      <c r="E18" s="15">
        <f t="shared" si="0"/>
        <v>11.5</v>
      </c>
      <c r="F18" s="15">
        <v>13.33</v>
      </c>
    </row>
    <row r="19" spans="1:6">
      <c r="A19" s="12">
        <v>7</v>
      </c>
      <c r="B19" s="13" t="s">
        <v>23</v>
      </c>
      <c r="C19" s="14" t="s">
        <v>8</v>
      </c>
      <c r="D19" s="34">
        <v>1.5</v>
      </c>
      <c r="E19" s="15">
        <f t="shared" si="0"/>
        <v>0.75</v>
      </c>
      <c r="F19" s="15">
        <v>0.31</v>
      </c>
    </row>
    <row r="20" spans="1:6">
      <c r="A20" s="12">
        <v>8</v>
      </c>
      <c r="B20" s="13" t="s">
        <v>24</v>
      </c>
      <c r="C20" s="14" t="s">
        <v>8</v>
      </c>
      <c r="D20" s="34">
        <v>12</v>
      </c>
      <c r="E20" s="15">
        <f t="shared" si="0"/>
        <v>6</v>
      </c>
      <c r="F20" s="15">
        <v>4.0599999999999996</v>
      </c>
    </row>
    <row r="21" spans="1:6">
      <c r="A21" s="12">
        <v>9</v>
      </c>
      <c r="B21" s="13" t="s">
        <v>25</v>
      </c>
      <c r="C21" s="14" t="s">
        <v>8</v>
      </c>
      <c r="D21" s="34">
        <v>1</v>
      </c>
      <c r="E21" s="15">
        <f t="shared" si="0"/>
        <v>0.5</v>
      </c>
      <c r="F21" s="15">
        <v>0</v>
      </c>
    </row>
    <row r="22" spans="1:6" ht="31.5">
      <c r="A22" s="35">
        <v>10</v>
      </c>
      <c r="B22" s="36" t="s">
        <v>26</v>
      </c>
      <c r="C22" s="37" t="s">
        <v>8</v>
      </c>
      <c r="D22" s="38">
        <f>160+60</f>
        <v>220</v>
      </c>
      <c r="E22" s="39">
        <f t="shared" si="0"/>
        <v>110</v>
      </c>
      <c r="F22" s="40">
        <v>108.456</v>
      </c>
    </row>
    <row r="23" spans="1:6">
      <c r="A23" s="12">
        <v>11</v>
      </c>
      <c r="B23" s="13" t="s">
        <v>27</v>
      </c>
      <c r="C23" s="14" t="s">
        <v>8</v>
      </c>
      <c r="D23" s="34">
        <v>8</v>
      </c>
      <c r="E23" s="15">
        <f t="shared" si="0"/>
        <v>4</v>
      </c>
      <c r="F23" s="15">
        <v>3.9</v>
      </c>
    </row>
    <row r="24" spans="1:6">
      <c r="A24" s="12">
        <v>12</v>
      </c>
      <c r="B24" s="13" t="s">
        <v>28</v>
      </c>
      <c r="C24" s="14" t="s">
        <v>8</v>
      </c>
      <c r="D24" s="34"/>
      <c r="E24" s="15">
        <f t="shared" si="0"/>
        <v>0</v>
      </c>
      <c r="F24" s="15">
        <v>8.8000000000000007</v>
      </c>
    </row>
    <row r="25" spans="1:6">
      <c r="A25" s="35">
        <v>12</v>
      </c>
      <c r="B25" s="13" t="s">
        <v>29</v>
      </c>
      <c r="C25" s="14" t="s">
        <v>8</v>
      </c>
      <c r="D25" s="34">
        <v>10</v>
      </c>
      <c r="E25" s="15">
        <f t="shared" si="0"/>
        <v>5</v>
      </c>
      <c r="F25" s="41">
        <f>11+4.23</f>
        <v>15.23</v>
      </c>
    </row>
    <row r="26" spans="1:6" s="45" customFormat="1">
      <c r="A26" s="12">
        <v>13</v>
      </c>
      <c r="B26" s="42" t="s">
        <v>30</v>
      </c>
      <c r="C26" s="29" t="s">
        <v>8</v>
      </c>
      <c r="D26" s="43">
        <v>20.5</v>
      </c>
      <c r="E26" s="15">
        <f t="shared" si="0"/>
        <v>10.25</v>
      </c>
      <c r="F26" s="44">
        <v>9.2200000000000006</v>
      </c>
    </row>
    <row r="27" spans="1:6" s="45" customFormat="1">
      <c r="A27" s="35">
        <v>14</v>
      </c>
      <c r="B27" s="42" t="s">
        <v>31</v>
      </c>
      <c r="C27" s="29" t="s">
        <v>8</v>
      </c>
      <c r="D27" s="43">
        <v>24</v>
      </c>
      <c r="E27" s="15">
        <f t="shared" si="0"/>
        <v>12</v>
      </c>
      <c r="F27" s="44">
        <v>12</v>
      </c>
    </row>
    <row r="28" spans="1:6" s="45" customFormat="1">
      <c r="A28" s="12">
        <v>15</v>
      </c>
      <c r="B28" s="42" t="s">
        <v>32</v>
      </c>
      <c r="C28" s="29" t="s">
        <v>8</v>
      </c>
      <c r="D28" s="43">
        <v>7</v>
      </c>
      <c r="E28" s="15">
        <f t="shared" si="0"/>
        <v>3.5</v>
      </c>
      <c r="F28" s="44"/>
    </row>
    <row r="29" spans="1:6" s="45" customFormat="1" ht="18.75" customHeight="1">
      <c r="A29" s="35">
        <v>16</v>
      </c>
      <c r="B29" s="46" t="s">
        <v>33</v>
      </c>
      <c r="C29" s="47" t="s">
        <v>8</v>
      </c>
      <c r="D29" s="48">
        <v>30</v>
      </c>
      <c r="E29" s="39">
        <f t="shared" si="0"/>
        <v>15</v>
      </c>
      <c r="F29" s="49">
        <v>15.55</v>
      </c>
    </row>
    <row r="30" spans="1:6" s="45" customFormat="1">
      <c r="A30" s="12">
        <v>17</v>
      </c>
      <c r="B30" s="42" t="s">
        <v>34</v>
      </c>
      <c r="C30" s="29" t="s">
        <v>8</v>
      </c>
      <c r="D30" s="43">
        <v>48</v>
      </c>
      <c r="E30" s="15">
        <f t="shared" si="0"/>
        <v>24</v>
      </c>
      <c r="F30" s="50">
        <v>24</v>
      </c>
    </row>
    <row r="31" spans="1:6" s="45" customFormat="1">
      <c r="A31" s="12">
        <v>2</v>
      </c>
      <c r="B31" s="13" t="s">
        <v>19</v>
      </c>
      <c r="C31" s="14" t="s">
        <v>8</v>
      </c>
      <c r="D31" s="43">
        <f>D30*20%</f>
        <v>9.6000000000000014</v>
      </c>
      <c r="E31" s="15">
        <f t="shared" si="0"/>
        <v>4.8000000000000007</v>
      </c>
      <c r="F31" s="50">
        <v>4.8</v>
      </c>
    </row>
    <row r="32" spans="1:6" s="45" customFormat="1">
      <c r="A32" s="35">
        <v>18</v>
      </c>
      <c r="B32" s="46" t="s">
        <v>35</v>
      </c>
      <c r="C32" s="47" t="s">
        <v>8</v>
      </c>
      <c r="D32" s="51">
        <v>30</v>
      </c>
      <c r="E32" s="15">
        <f t="shared" si="0"/>
        <v>15</v>
      </c>
      <c r="F32" s="52">
        <v>16.440000000000001</v>
      </c>
    </row>
    <row r="33" spans="1:6" s="45" customFormat="1">
      <c r="A33" s="12">
        <v>19</v>
      </c>
      <c r="B33" s="46" t="s">
        <v>36</v>
      </c>
      <c r="C33" s="47" t="s">
        <v>8</v>
      </c>
      <c r="D33" s="51">
        <v>20</v>
      </c>
      <c r="E33" s="15">
        <f t="shared" si="0"/>
        <v>10</v>
      </c>
      <c r="F33" s="52">
        <v>3.6</v>
      </c>
    </row>
    <row r="34" spans="1:6" s="45" customFormat="1">
      <c r="A34" s="35">
        <v>20</v>
      </c>
      <c r="B34" s="46" t="s">
        <v>37</v>
      </c>
      <c r="C34" s="47" t="s">
        <v>8</v>
      </c>
      <c r="D34" s="51">
        <v>48</v>
      </c>
      <c r="E34" s="15">
        <f t="shared" si="0"/>
        <v>24</v>
      </c>
      <c r="F34" s="52">
        <v>11.27</v>
      </c>
    </row>
    <row r="35" spans="1:6" s="45" customFormat="1">
      <c r="A35" s="35">
        <v>20</v>
      </c>
      <c r="B35" s="46" t="s">
        <v>38</v>
      </c>
      <c r="C35" s="47" t="s">
        <v>8</v>
      </c>
      <c r="D35" s="51"/>
      <c r="E35" s="15">
        <f t="shared" si="0"/>
        <v>0</v>
      </c>
      <c r="F35" s="52">
        <v>2.72</v>
      </c>
    </row>
    <row r="36" spans="1:6" s="45" customFormat="1">
      <c r="A36" s="12">
        <v>21</v>
      </c>
      <c r="B36" s="13" t="s">
        <v>39</v>
      </c>
      <c r="C36" s="29" t="s">
        <v>8</v>
      </c>
      <c r="D36" s="30">
        <v>173</v>
      </c>
      <c r="E36" s="15">
        <f t="shared" si="0"/>
        <v>86.5</v>
      </c>
      <c r="F36" s="15"/>
    </row>
    <row r="37" spans="1:6" s="45" customFormat="1">
      <c r="A37" s="35"/>
      <c r="B37" s="46" t="s">
        <v>40</v>
      </c>
      <c r="C37" s="47" t="s">
        <v>8</v>
      </c>
      <c r="D37" s="51"/>
      <c r="E37" s="15">
        <f t="shared" si="0"/>
        <v>0</v>
      </c>
      <c r="F37" s="52">
        <v>1.7</v>
      </c>
    </row>
    <row r="38" spans="1:6" s="45" customFormat="1">
      <c r="A38" s="35"/>
      <c r="B38" s="46" t="s">
        <v>41</v>
      </c>
      <c r="C38" s="47" t="s">
        <v>8</v>
      </c>
      <c r="D38" s="51"/>
      <c r="E38" s="15">
        <f t="shared" si="0"/>
        <v>0</v>
      </c>
      <c r="F38" s="52">
        <v>1.8</v>
      </c>
    </row>
    <row r="39" spans="1:6">
      <c r="A39" s="12">
        <v>21</v>
      </c>
      <c r="B39" s="13" t="s">
        <v>42</v>
      </c>
      <c r="C39" s="14" t="s">
        <v>8</v>
      </c>
      <c r="D39" s="34">
        <v>7</v>
      </c>
      <c r="E39" s="15">
        <f t="shared" si="0"/>
        <v>3.5</v>
      </c>
      <c r="F39" s="15"/>
    </row>
    <row r="40" spans="1:6">
      <c r="A40" s="35">
        <v>22</v>
      </c>
      <c r="B40" s="13" t="s">
        <v>43</v>
      </c>
      <c r="C40" s="14" t="s">
        <v>8</v>
      </c>
      <c r="D40" s="34">
        <v>7</v>
      </c>
      <c r="E40" s="15">
        <f t="shared" si="0"/>
        <v>3.5</v>
      </c>
      <c r="F40" s="15"/>
    </row>
    <row r="41" spans="1:6">
      <c r="A41" s="35"/>
      <c r="B41" s="13" t="s">
        <v>44</v>
      </c>
      <c r="C41" s="14" t="s">
        <v>8</v>
      </c>
      <c r="D41" s="34">
        <v>13.99</v>
      </c>
      <c r="E41" s="15">
        <f t="shared" si="0"/>
        <v>6.9950000000000001</v>
      </c>
      <c r="F41" s="15"/>
    </row>
    <row r="42" spans="1:6" s="21" customFormat="1" ht="18" customHeight="1">
      <c r="A42" s="16"/>
      <c r="B42" s="17" t="s">
        <v>45</v>
      </c>
      <c r="C42" s="18" t="s">
        <v>8</v>
      </c>
      <c r="D42" s="19">
        <f>SUM(D11:D41)</f>
        <v>2709.81</v>
      </c>
      <c r="E42" s="20">
        <f t="shared" si="0"/>
        <v>1354.905</v>
      </c>
      <c r="F42" s="19">
        <f>SUM(F11:F41)</f>
        <v>1178.4459999999997</v>
      </c>
    </row>
    <row r="43" spans="1:6" ht="18" customHeight="1">
      <c r="A43" s="12"/>
      <c r="B43" s="27" t="s">
        <v>46</v>
      </c>
      <c r="C43" s="14"/>
      <c r="D43" s="30"/>
      <c r="E43" s="15">
        <f t="shared" si="0"/>
        <v>0</v>
      </c>
      <c r="F43" s="15"/>
    </row>
    <row r="44" spans="1:6" ht="18" customHeight="1">
      <c r="A44" s="12">
        <v>1</v>
      </c>
      <c r="B44" s="13" t="s">
        <v>47</v>
      </c>
      <c r="C44" s="14" t="s">
        <v>8</v>
      </c>
      <c r="D44" s="30">
        <v>2915.26</v>
      </c>
      <c r="E44" s="15">
        <f t="shared" si="0"/>
        <v>1457.63</v>
      </c>
      <c r="F44" s="15">
        <v>1603.96</v>
      </c>
    </row>
    <row r="45" spans="1:6" ht="18" customHeight="1">
      <c r="A45" s="12">
        <v>2</v>
      </c>
      <c r="B45" s="13" t="s">
        <v>17</v>
      </c>
      <c r="C45" s="14" t="s">
        <v>8</v>
      </c>
      <c r="D45" s="30">
        <v>588.88</v>
      </c>
      <c r="E45" s="15">
        <f t="shared" si="0"/>
        <v>294.44</v>
      </c>
      <c r="F45" s="15">
        <v>324</v>
      </c>
    </row>
    <row r="46" spans="1:6">
      <c r="A46" s="12">
        <v>3</v>
      </c>
      <c r="B46" s="13" t="s">
        <v>48</v>
      </c>
      <c r="C46" s="14" t="s">
        <v>8</v>
      </c>
      <c r="D46" s="30">
        <v>69.61</v>
      </c>
      <c r="E46" s="15">
        <f t="shared" si="0"/>
        <v>34.805</v>
      </c>
      <c r="F46" s="15">
        <v>55.37</v>
      </c>
    </row>
    <row r="47" spans="1:6">
      <c r="A47" s="12">
        <v>4</v>
      </c>
      <c r="B47" s="13" t="s">
        <v>49</v>
      </c>
      <c r="C47" s="14" t="s">
        <v>8</v>
      </c>
      <c r="D47" s="30">
        <v>34</v>
      </c>
      <c r="E47" s="15">
        <f t="shared" si="0"/>
        <v>17</v>
      </c>
      <c r="F47" s="15">
        <v>27.2</v>
      </c>
    </row>
    <row r="48" spans="1:6">
      <c r="A48" s="12">
        <v>5</v>
      </c>
      <c r="B48" s="13" t="s">
        <v>50</v>
      </c>
      <c r="C48" s="14" t="s">
        <v>8</v>
      </c>
      <c r="D48" s="30">
        <v>13</v>
      </c>
      <c r="E48" s="15">
        <f t="shared" si="0"/>
        <v>6.5</v>
      </c>
      <c r="F48" s="15">
        <v>12.6</v>
      </c>
    </row>
    <row r="49" spans="1:6">
      <c r="A49" s="12">
        <v>6</v>
      </c>
      <c r="B49" s="13" t="s">
        <v>51</v>
      </c>
      <c r="C49" s="14" t="s">
        <v>8</v>
      </c>
      <c r="D49" s="30">
        <v>25</v>
      </c>
      <c r="E49" s="15">
        <f t="shared" si="0"/>
        <v>12.5</v>
      </c>
      <c r="F49" s="15">
        <v>0</v>
      </c>
    </row>
    <row r="50" spans="1:6" s="45" customFormat="1">
      <c r="A50" s="12">
        <v>7</v>
      </c>
      <c r="B50" s="42" t="s">
        <v>52</v>
      </c>
      <c r="C50" s="29" t="s">
        <v>8</v>
      </c>
      <c r="D50" s="53">
        <f>D51+D52+D53+D54</f>
        <v>420</v>
      </c>
      <c r="E50" s="15">
        <f t="shared" si="0"/>
        <v>210</v>
      </c>
      <c r="F50" s="44">
        <f>SUM(F51:F55)</f>
        <v>1.08</v>
      </c>
    </row>
    <row r="51" spans="1:6" s="45" customFormat="1">
      <c r="A51" s="12"/>
      <c r="B51" s="54" t="s">
        <v>53</v>
      </c>
      <c r="C51" s="29" t="s">
        <v>8</v>
      </c>
      <c r="D51" s="55">
        <v>120</v>
      </c>
      <c r="E51" s="15">
        <f t="shared" si="0"/>
        <v>60</v>
      </c>
      <c r="F51" s="56"/>
    </row>
    <row r="52" spans="1:6" s="45" customFormat="1">
      <c r="A52" s="12"/>
      <c r="B52" s="54" t="s">
        <v>54</v>
      </c>
      <c r="C52" s="29" t="s">
        <v>8</v>
      </c>
      <c r="D52" s="55">
        <v>150</v>
      </c>
      <c r="E52" s="15">
        <f t="shared" si="0"/>
        <v>75</v>
      </c>
      <c r="F52" s="44"/>
    </row>
    <row r="53" spans="1:6" s="45" customFormat="1">
      <c r="A53" s="12"/>
      <c r="B53" s="54" t="s">
        <v>55</v>
      </c>
      <c r="C53" s="29" t="s">
        <v>8</v>
      </c>
      <c r="D53" s="53">
        <v>30</v>
      </c>
      <c r="E53" s="15">
        <f t="shared" si="0"/>
        <v>15</v>
      </c>
      <c r="F53" s="56"/>
    </row>
    <row r="54" spans="1:6" s="45" customFormat="1">
      <c r="A54" s="12"/>
      <c r="B54" s="57" t="s">
        <v>56</v>
      </c>
      <c r="C54" s="29" t="s">
        <v>8</v>
      </c>
      <c r="D54" s="55">
        <v>120</v>
      </c>
      <c r="E54" s="15">
        <f t="shared" si="0"/>
        <v>60</v>
      </c>
      <c r="F54" s="56"/>
    </row>
    <row r="55" spans="1:6" s="45" customFormat="1">
      <c r="A55" s="12"/>
      <c r="B55" s="57" t="s">
        <v>57</v>
      </c>
      <c r="C55" s="29" t="s">
        <v>8</v>
      </c>
      <c r="D55" s="55"/>
      <c r="E55" s="15">
        <f t="shared" si="0"/>
        <v>0</v>
      </c>
      <c r="F55" s="56">
        <v>1.08</v>
      </c>
    </row>
    <row r="56" spans="1:6" s="45" customFormat="1">
      <c r="A56" s="12">
        <v>8</v>
      </c>
      <c r="B56" s="42" t="s">
        <v>58</v>
      </c>
      <c r="C56" s="29" t="s">
        <v>8</v>
      </c>
      <c r="D56" s="53">
        <v>120</v>
      </c>
      <c r="E56" s="15">
        <f t="shared" si="0"/>
        <v>60</v>
      </c>
      <c r="F56" s="44">
        <v>37.64</v>
      </c>
    </row>
    <row r="57" spans="1:6" s="45" customFormat="1">
      <c r="A57" s="12">
        <v>9</v>
      </c>
      <c r="B57" s="42" t="s">
        <v>59</v>
      </c>
      <c r="C57" s="29" t="s">
        <v>8</v>
      </c>
      <c r="D57" s="53">
        <f>D58+D59</f>
        <v>80.5</v>
      </c>
      <c r="E57" s="15">
        <f t="shared" si="0"/>
        <v>40.25</v>
      </c>
      <c r="F57" s="53">
        <f>SUM(F58:F60)</f>
        <v>0</v>
      </c>
    </row>
    <row r="58" spans="1:6" s="45" customFormat="1" ht="31.5">
      <c r="A58" s="58"/>
      <c r="B58" s="59" t="s">
        <v>60</v>
      </c>
      <c r="C58" s="29" t="s">
        <v>8</v>
      </c>
      <c r="D58" s="60">
        <v>74</v>
      </c>
      <c r="E58" s="15">
        <f t="shared" si="0"/>
        <v>37</v>
      </c>
      <c r="F58" s="61"/>
    </row>
    <row r="59" spans="1:6" s="45" customFormat="1">
      <c r="A59" s="58"/>
      <c r="B59" s="59" t="s">
        <v>61</v>
      </c>
      <c r="C59" s="29" t="s">
        <v>8</v>
      </c>
      <c r="D59" s="60">
        <v>6.5</v>
      </c>
      <c r="E59" s="15">
        <f t="shared" si="0"/>
        <v>3.25</v>
      </c>
      <c r="F59" s="61"/>
    </row>
    <row r="60" spans="1:6" s="45" customFormat="1">
      <c r="A60" s="58"/>
      <c r="B60" s="59" t="s">
        <v>61</v>
      </c>
      <c r="C60" s="29" t="s">
        <v>8</v>
      </c>
      <c r="D60" s="60"/>
      <c r="E60" s="15">
        <f t="shared" si="0"/>
        <v>0</v>
      </c>
      <c r="F60" s="61"/>
    </row>
    <row r="61" spans="1:6" s="45" customFormat="1">
      <c r="A61" s="58">
        <v>10</v>
      </c>
      <c r="B61" s="62" t="s">
        <v>62</v>
      </c>
      <c r="C61" s="29" t="s">
        <v>8</v>
      </c>
      <c r="D61" s="60">
        <v>30</v>
      </c>
      <c r="E61" s="15">
        <f t="shared" si="0"/>
        <v>15</v>
      </c>
      <c r="F61" s="63">
        <v>6.76</v>
      </c>
    </row>
    <row r="62" spans="1:6" ht="15.75" customHeight="1">
      <c r="A62" s="64">
        <v>11</v>
      </c>
      <c r="B62" s="36" t="s">
        <v>63</v>
      </c>
      <c r="C62" s="47" t="s">
        <v>8</v>
      </c>
      <c r="D62" s="65">
        <v>20</v>
      </c>
      <c r="E62" s="15">
        <f t="shared" si="0"/>
        <v>10</v>
      </c>
      <c r="F62" s="66">
        <v>24.86</v>
      </c>
    </row>
    <row r="63" spans="1:6">
      <c r="A63" s="58">
        <v>12</v>
      </c>
      <c r="B63" s="13" t="s">
        <v>64</v>
      </c>
      <c r="C63" s="29" t="s">
        <v>8</v>
      </c>
      <c r="D63" s="30">
        <v>30</v>
      </c>
      <c r="E63" s="15">
        <f t="shared" si="0"/>
        <v>15</v>
      </c>
      <c r="F63" s="15"/>
    </row>
    <row r="64" spans="1:6" ht="20.25" customHeight="1">
      <c r="A64" s="12">
        <v>13</v>
      </c>
      <c r="B64" s="36" t="s">
        <v>65</v>
      </c>
      <c r="C64" s="29" t="s">
        <v>8</v>
      </c>
      <c r="D64" s="65">
        <v>40</v>
      </c>
      <c r="E64" s="15">
        <f t="shared" si="0"/>
        <v>20</v>
      </c>
      <c r="F64" s="66"/>
    </row>
    <row r="65" spans="1:7" s="5" customFormat="1" ht="15" customHeight="1">
      <c r="A65" s="12">
        <v>15</v>
      </c>
      <c r="B65" s="67" t="s">
        <v>66</v>
      </c>
      <c r="C65" s="29" t="s">
        <v>8</v>
      </c>
      <c r="D65" s="30">
        <f>D66+D67</f>
        <v>58</v>
      </c>
      <c r="E65" s="15">
        <f t="shared" si="0"/>
        <v>29</v>
      </c>
      <c r="F65" s="30">
        <f>SUM(F66:F67)</f>
        <v>6.72</v>
      </c>
    </row>
    <row r="66" spans="1:7" s="5" customFormat="1" ht="12.75" customHeight="1">
      <c r="A66" s="12"/>
      <c r="B66" s="68" t="s">
        <v>67</v>
      </c>
      <c r="C66" s="29" t="s">
        <v>8</v>
      </c>
      <c r="D66" s="55">
        <v>50</v>
      </c>
      <c r="E66" s="15">
        <f t="shared" si="0"/>
        <v>25</v>
      </c>
      <c r="F66" s="40"/>
    </row>
    <row r="67" spans="1:7" s="5" customFormat="1" ht="12.75" customHeight="1">
      <c r="A67" s="12"/>
      <c r="B67" s="68" t="s">
        <v>68</v>
      </c>
      <c r="C67" s="29" t="s">
        <v>8</v>
      </c>
      <c r="D67" s="55">
        <v>8</v>
      </c>
      <c r="E67" s="15">
        <f t="shared" si="0"/>
        <v>4</v>
      </c>
      <c r="F67" s="40">
        <v>6.72</v>
      </c>
    </row>
    <row r="68" spans="1:7" s="70" customFormat="1">
      <c r="A68" s="12">
        <v>16</v>
      </c>
      <c r="B68" s="69" t="s">
        <v>69</v>
      </c>
      <c r="C68" s="29" t="s">
        <v>8</v>
      </c>
      <c r="D68" s="53">
        <v>144.24</v>
      </c>
      <c r="E68" s="15">
        <f t="shared" si="0"/>
        <v>72.12</v>
      </c>
      <c r="F68" s="49"/>
    </row>
    <row r="69" spans="1:7">
      <c r="A69" s="12">
        <v>19</v>
      </c>
      <c r="B69" s="13" t="s">
        <v>70</v>
      </c>
      <c r="C69" s="29" t="s">
        <v>8</v>
      </c>
      <c r="D69" s="30">
        <f>D70+D71+D72</f>
        <v>21</v>
      </c>
      <c r="E69" s="15">
        <f t="shared" si="0"/>
        <v>10.5</v>
      </c>
      <c r="F69" s="30">
        <f>SUM(F70:F72)</f>
        <v>0</v>
      </c>
    </row>
    <row r="70" spans="1:7">
      <c r="A70" s="12"/>
      <c r="B70" s="71" t="s">
        <v>71</v>
      </c>
      <c r="C70" s="29" t="s">
        <v>8</v>
      </c>
      <c r="D70" s="55">
        <v>4</v>
      </c>
      <c r="E70" s="15">
        <f t="shared" si="0"/>
        <v>2</v>
      </c>
      <c r="F70" s="15"/>
    </row>
    <row r="71" spans="1:7">
      <c r="A71" s="12"/>
      <c r="B71" s="71" t="s">
        <v>72</v>
      </c>
      <c r="C71" s="29" t="s">
        <v>8</v>
      </c>
      <c r="D71" s="55">
        <v>3</v>
      </c>
      <c r="E71" s="15">
        <f t="shared" si="0"/>
        <v>1.5</v>
      </c>
      <c r="F71" s="15"/>
    </row>
    <row r="72" spans="1:7">
      <c r="A72" s="12"/>
      <c r="B72" s="71" t="s">
        <v>73</v>
      </c>
      <c r="C72" s="29" t="s">
        <v>8</v>
      </c>
      <c r="D72" s="55">
        <v>14</v>
      </c>
      <c r="E72" s="15">
        <f t="shared" si="0"/>
        <v>7</v>
      </c>
      <c r="F72" s="15"/>
    </row>
    <row r="73" spans="1:7">
      <c r="A73" s="12">
        <v>20</v>
      </c>
      <c r="B73" s="13" t="s">
        <v>74</v>
      </c>
      <c r="C73" s="29" t="s">
        <v>8</v>
      </c>
      <c r="D73" s="30">
        <v>60</v>
      </c>
      <c r="E73" s="15">
        <f t="shared" si="0"/>
        <v>30</v>
      </c>
      <c r="F73" s="15"/>
    </row>
    <row r="74" spans="1:7">
      <c r="A74" s="12">
        <v>22</v>
      </c>
      <c r="B74" s="13" t="s">
        <v>75</v>
      </c>
      <c r="C74" s="29" t="s">
        <v>8</v>
      </c>
      <c r="D74" s="30"/>
      <c r="E74" s="15">
        <f t="shared" si="0"/>
        <v>0</v>
      </c>
      <c r="F74" s="15"/>
    </row>
    <row r="75" spans="1:7">
      <c r="A75" s="12">
        <v>23</v>
      </c>
      <c r="B75" s="13" t="s">
        <v>76</v>
      </c>
      <c r="C75" s="29" t="s">
        <v>8</v>
      </c>
      <c r="D75" s="30"/>
      <c r="E75" s="15">
        <f t="shared" ref="E75:E79" si="1">D75/2</f>
        <v>0</v>
      </c>
      <c r="F75" s="15"/>
    </row>
    <row r="76" spans="1:7">
      <c r="A76" s="12">
        <v>24</v>
      </c>
      <c r="B76" s="13" t="s">
        <v>77</v>
      </c>
      <c r="C76" s="29" t="s">
        <v>8</v>
      </c>
      <c r="D76" s="30"/>
      <c r="E76" s="15">
        <f t="shared" si="1"/>
        <v>0</v>
      </c>
      <c r="F76" s="15"/>
    </row>
    <row r="77" spans="1:7">
      <c r="A77" s="12">
        <v>27</v>
      </c>
      <c r="B77" s="13" t="s">
        <v>78</v>
      </c>
      <c r="C77" s="29" t="s">
        <v>8</v>
      </c>
      <c r="D77" s="30">
        <v>100</v>
      </c>
      <c r="E77" s="15">
        <f t="shared" si="1"/>
        <v>50</v>
      </c>
      <c r="F77" s="15"/>
    </row>
    <row r="78" spans="1:7" s="21" customFormat="1" ht="19.5" customHeight="1">
      <c r="A78" s="16"/>
      <c r="B78" s="17" t="s">
        <v>79</v>
      </c>
      <c r="C78" s="18"/>
      <c r="D78" s="72">
        <f>D44+D45+D46+D47+D48+D49+D50+D56+D57+D61+D62+D63+D64+D65+D68+D69+D73+D74+D75+D76+D77</f>
        <v>4769.49</v>
      </c>
      <c r="E78" s="20">
        <f t="shared" si="1"/>
        <v>2384.7449999999999</v>
      </c>
      <c r="F78" s="73">
        <f>F44+F45+F46+F47+F48+F49+F50+F56+F57+F61+F62+F63+F64+F65+F68+F69+F73+F74+F75+F76+F77</f>
        <v>2100.19</v>
      </c>
    </row>
    <row r="79" spans="1:7" s="21" customFormat="1" ht="18.75" customHeight="1">
      <c r="A79" s="16"/>
      <c r="B79" s="17" t="s">
        <v>80</v>
      </c>
      <c r="C79" s="18"/>
      <c r="D79" s="74">
        <f>D42+D78</f>
        <v>7479.2999999999993</v>
      </c>
      <c r="E79" s="20">
        <f t="shared" si="1"/>
        <v>3739.6499999999996</v>
      </c>
      <c r="F79" s="19">
        <f>F42+F78</f>
        <v>3278.6359999999995</v>
      </c>
      <c r="G79" s="75"/>
    </row>
    <row r="80" spans="1:7" s="76" customFormat="1">
      <c r="B80" s="45"/>
      <c r="F80" s="77"/>
    </row>
    <row r="81" spans="2:6" s="76" customFormat="1">
      <c r="B81" s="45"/>
      <c r="F81" s="77"/>
    </row>
    <row r="82" spans="2:6" s="76" customFormat="1">
      <c r="B82" s="45"/>
      <c r="F82" s="77"/>
    </row>
    <row r="83" spans="2:6">
      <c r="B83" s="45"/>
    </row>
  </sheetData>
  <sheetProtection selectLockedCells="1" selectUnlockedCells="1"/>
  <mergeCells count="1">
    <mergeCell ref="A1:F1"/>
  </mergeCells>
  <pageMargins left="0.23622047244094491" right="0.23622047244094491" top="0" bottom="0" header="0" footer="0"/>
  <pageSetup paperSize="9" scale="6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2014</vt:lpstr>
    </vt:vector>
  </TitlesOfParts>
  <Company>Magnat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2014-10-15T18:01:18Z</dcterms:created>
  <dcterms:modified xsi:type="dcterms:W3CDTF">2014-10-15T18:02:38Z</dcterms:modified>
</cp:coreProperties>
</file>